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000" windowHeight="951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1"/>
  <c r="P63" l="1"/>
  <c r="G63"/>
  <c r="E63"/>
  <c r="O63" s="1"/>
  <c r="Q63" s="1"/>
  <c r="P62"/>
  <c r="Q62" s="1"/>
  <c r="O62"/>
  <c r="P60"/>
  <c r="O60"/>
  <c r="Q60" s="1"/>
  <c r="P59"/>
  <c r="G59"/>
  <c r="O59" s="1"/>
  <c r="Q59" s="1"/>
  <c r="E59"/>
  <c r="C59"/>
  <c r="P58"/>
  <c r="O58"/>
  <c r="Q58" s="1"/>
  <c r="P57"/>
  <c r="O57"/>
  <c r="Q57" s="1"/>
  <c r="P56"/>
  <c r="O56"/>
  <c r="Q56" s="1"/>
  <c r="P55"/>
  <c r="O55"/>
  <c r="Q55" s="1"/>
  <c r="P54"/>
  <c r="Q54" s="1"/>
  <c r="O54"/>
  <c r="P53"/>
  <c r="O53"/>
  <c r="Q53" s="1"/>
  <c r="P52"/>
  <c r="O52"/>
  <c r="Q52" s="1"/>
  <c r="Q51"/>
  <c r="P51"/>
  <c r="O51"/>
  <c r="P50"/>
  <c r="O50"/>
  <c r="Q50" s="1"/>
  <c r="P49"/>
  <c r="O49"/>
  <c r="Q49" s="1"/>
  <c r="E49"/>
  <c r="P48"/>
  <c r="O48"/>
  <c r="Q48" s="1"/>
  <c r="P46"/>
  <c r="E46"/>
  <c r="O46" s="1"/>
  <c r="Q46" s="1"/>
  <c r="P45"/>
  <c r="E45"/>
  <c r="C45"/>
  <c r="O45" s="1"/>
  <c r="Q45" s="1"/>
  <c r="P44"/>
  <c r="O44"/>
  <c r="Q44" s="1"/>
  <c r="E44"/>
  <c r="P43"/>
  <c r="E43"/>
  <c r="C43"/>
  <c r="O43" s="1"/>
  <c r="Q43" s="1"/>
  <c r="P42"/>
  <c r="C42"/>
  <c r="O42" s="1"/>
  <c r="Q42" s="1"/>
  <c r="P41"/>
  <c r="E41"/>
  <c r="O41" s="1"/>
  <c r="Q41" s="1"/>
  <c r="P40"/>
  <c r="P64" s="1"/>
  <c r="E40"/>
  <c r="O40" s="1"/>
  <c r="Q40" s="1"/>
  <c r="P39"/>
  <c r="C39"/>
  <c r="O39" s="1"/>
  <c r="P30"/>
  <c r="O30"/>
  <c r="Q30" s="1"/>
  <c r="Q29"/>
  <c r="P29"/>
  <c r="O29"/>
  <c r="P27"/>
  <c r="Q27" s="1"/>
  <c r="O27"/>
  <c r="P26"/>
  <c r="O26"/>
  <c r="Q26" s="1"/>
  <c r="P25"/>
  <c r="O25"/>
  <c r="Q25" s="1"/>
  <c r="P24"/>
  <c r="O24"/>
  <c r="Q24" s="1"/>
  <c r="P23"/>
  <c r="Q23" s="1"/>
  <c r="O23"/>
  <c r="Q22"/>
  <c r="P22"/>
  <c r="O22"/>
  <c r="P21"/>
  <c r="O21"/>
  <c r="Q21" s="1"/>
  <c r="Q20"/>
  <c r="P20"/>
  <c r="O20"/>
  <c r="P19"/>
  <c r="Q19" s="1"/>
  <c r="O19"/>
  <c r="P18"/>
  <c r="O18"/>
  <c r="Q18" s="1"/>
  <c r="P17"/>
  <c r="O17"/>
  <c r="Q17" s="1"/>
  <c r="P16"/>
  <c r="O16"/>
  <c r="Q16" s="1"/>
  <c r="P15"/>
  <c r="Q15" s="1"/>
  <c r="O15"/>
  <c r="Q13"/>
  <c r="P13"/>
  <c r="O13"/>
  <c r="P12"/>
  <c r="O12"/>
  <c r="Q12" s="1"/>
  <c r="Q11"/>
  <c r="P11"/>
  <c r="O11"/>
  <c r="Q10"/>
  <c r="P10"/>
  <c r="O10"/>
  <c r="P9"/>
  <c r="O9"/>
  <c r="Q9" s="1"/>
  <c r="P8"/>
  <c r="O8"/>
  <c r="Q8" s="1"/>
  <c r="P7"/>
  <c r="O7"/>
  <c r="Q7" s="1"/>
  <c r="P6"/>
  <c r="P31" s="1"/>
  <c r="O6"/>
  <c r="O31" s="1"/>
  <c r="O64" l="1"/>
  <c r="Q64" s="1"/>
  <c r="Q39"/>
  <c r="Q31"/>
  <c r="Q6"/>
</calcChain>
</file>

<file path=xl/sharedStrings.xml><?xml version="1.0" encoding="utf-8"?>
<sst xmlns="http://schemas.openxmlformats.org/spreadsheetml/2006/main" count="105" uniqueCount="46">
  <si>
    <t>PENGUNJUNG OBJEK DAN DAYA TARIK WISATA DI KABUPATEN LUMAJANG TAHUN 2013</t>
  </si>
  <si>
    <t>NO</t>
  </si>
  <si>
    <t>OBYEK DAN DAYA TARIK WISATA DI KABUPATEN LUMAJANG</t>
  </si>
  <si>
    <t>BULAN</t>
  </si>
  <si>
    <t>JUMLAH</t>
  </si>
  <si>
    <t>JANUARI</t>
  </si>
  <si>
    <t>FEBRUARI</t>
  </si>
  <si>
    <t>MARET</t>
  </si>
  <si>
    <t>APRIL</t>
  </si>
  <si>
    <t>MEI</t>
  </si>
  <si>
    <t>JUNI</t>
  </si>
  <si>
    <t>Wisnus</t>
  </si>
  <si>
    <t>Wisman</t>
  </si>
  <si>
    <t>TOTAL</t>
  </si>
  <si>
    <t>Agro Royal Family</t>
  </si>
  <si>
    <t>Candi Puro / Candi Putri</t>
  </si>
  <si>
    <t>Candi Randu Agung</t>
  </si>
  <si>
    <t>Goa Tetes</t>
  </si>
  <si>
    <t>Gunung Fuji</t>
  </si>
  <si>
    <t>Hutan Bambu</t>
  </si>
  <si>
    <t>Kolam Renang Veteran</t>
  </si>
  <si>
    <t>Pantai Bambang</t>
  </si>
  <si>
    <t>Pantai Meleman</t>
  </si>
  <si>
    <t>Pantai Watu Godeg</t>
  </si>
  <si>
    <t>Pantai Watu Pecak</t>
  </si>
  <si>
    <t>Pantai Wot Galih</t>
  </si>
  <si>
    <t>Pemandian Alam Selokambang</t>
  </si>
  <si>
    <t>Pemandian Al-Kautsar</t>
  </si>
  <si>
    <t>Pemandian Joyokarto</t>
  </si>
  <si>
    <t>Pemandian Kayu Batu</t>
  </si>
  <si>
    <t>Pemandian Telaga Semeru</t>
  </si>
  <si>
    <t>Piket Nol</t>
  </si>
  <si>
    <t>Pura Mandara Giri Semeru Agung</t>
  </si>
  <si>
    <t>Ranupani</t>
  </si>
  <si>
    <t>Segitiga Ranu</t>
  </si>
  <si>
    <t>Situs Biting</t>
  </si>
  <si>
    <t>TN Bromo Tengger Semeru</t>
  </si>
  <si>
    <t>Taman Wisata TPI Tempursari</t>
  </si>
  <si>
    <t>Waterpark</t>
  </si>
  <si>
    <t>JULI</t>
  </si>
  <si>
    <t>AGUSTUS</t>
  </si>
  <si>
    <t>SEPTEMBER</t>
  </si>
  <si>
    <t>OKTOBER</t>
  </si>
  <si>
    <t>NOPEMBER</t>
  </si>
  <si>
    <t>DESEMBER</t>
  </si>
  <si>
    <t>Puncak B29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</si>
</sst>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topLeftCell="A25" workbookViewId="0">
      <selection activeCell="T34" sqref="T34"/>
    </sheetView>
  </sheetViews>
  <sheetFormatPr defaultRowHeight="15"/>
  <cols>
    <col min="1" max="1" width="3.7109375" bestFit="1" customWidth="1"/>
    <col min="2" max="2" width="32.85546875" customWidth="1"/>
    <col min="3" max="3" width="7.42578125" bestFit="1" customWidth="1"/>
    <col min="4" max="4" width="7.85546875" bestFit="1" customWidth="1"/>
    <col min="5" max="5" width="7.42578125" bestFit="1" customWidth="1"/>
    <col min="6" max="6" width="7.85546875" bestFit="1" customWidth="1"/>
    <col min="7" max="7" width="7.42578125" bestFit="1" customWidth="1"/>
    <col min="8" max="8" width="7.85546875" bestFit="1" customWidth="1"/>
    <col min="9" max="9" width="7.42578125" bestFit="1" customWidth="1"/>
    <col min="10" max="10" width="7.85546875" bestFit="1" customWidth="1"/>
    <col min="11" max="11" width="7.42578125" bestFit="1" customWidth="1"/>
    <col min="12" max="12" width="7.85546875" bestFit="1" customWidth="1"/>
    <col min="13" max="13" width="7.42578125" bestFit="1" customWidth="1"/>
    <col min="14" max="14" width="7.85546875" bestFit="1" customWidth="1"/>
    <col min="15" max="15" width="7.42578125" bestFit="1" customWidth="1"/>
    <col min="16" max="16" width="7.85546875" bestFit="1" customWidth="1"/>
    <col min="17" max="17" width="8.5703125" bestFit="1" customWidth="1"/>
  </cols>
  <sheetData>
    <row r="1" spans="1:17" ht="23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10" t="s">
        <v>1</v>
      </c>
      <c r="B3" s="11" t="s">
        <v>2</v>
      </c>
      <c r="C3" s="10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4</v>
      </c>
    </row>
    <row r="4" spans="1:17" ht="16.5">
      <c r="A4" s="10"/>
      <c r="B4" s="11"/>
      <c r="C4" s="10" t="s">
        <v>5</v>
      </c>
      <c r="D4" s="10"/>
      <c r="E4" s="10" t="s">
        <v>6</v>
      </c>
      <c r="F4" s="10"/>
      <c r="G4" s="10" t="s">
        <v>7</v>
      </c>
      <c r="H4" s="10"/>
      <c r="I4" s="10" t="s">
        <v>8</v>
      </c>
      <c r="J4" s="10"/>
      <c r="K4" s="10" t="s">
        <v>9</v>
      </c>
      <c r="L4" s="10"/>
      <c r="M4" s="10" t="s">
        <v>10</v>
      </c>
      <c r="N4" s="10"/>
      <c r="O4" s="10" t="s">
        <v>4</v>
      </c>
      <c r="P4" s="10"/>
      <c r="Q4" s="10"/>
    </row>
    <row r="5" spans="1:17" ht="16.5">
      <c r="A5" s="10"/>
      <c r="B5" s="11"/>
      <c r="C5" s="2" t="s">
        <v>11</v>
      </c>
      <c r="D5" s="2" t="s">
        <v>12</v>
      </c>
      <c r="E5" s="2" t="s">
        <v>11</v>
      </c>
      <c r="F5" s="2" t="s">
        <v>12</v>
      </c>
      <c r="G5" s="2" t="s">
        <v>11</v>
      </c>
      <c r="H5" s="2" t="s">
        <v>12</v>
      </c>
      <c r="I5" s="2" t="s">
        <v>11</v>
      </c>
      <c r="J5" s="2" t="s">
        <v>12</v>
      </c>
      <c r="K5" s="2" t="s">
        <v>11</v>
      </c>
      <c r="L5" s="2" t="s">
        <v>12</v>
      </c>
      <c r="M5" s="2" t="s">
        <v>11</v>
      </c>
      <c r="N5" s="2" t="s">
        <v>12</v>
      </c>
      <c r="O5" s="2" t="s">
        <v>11</v>
      </c>
      <c r="P5" s="2" t="s">
        <v>12</v>
      </c>
      <c r="Q5" s="2" t="s">
        <v>13</v>
      </c>
    </row>
    <row r="6" spans="1:17" ht="16.5">
      <c r="A6" s="3">
        <v>1</v>
      </c>
      <c r="B6" s="4" t="s">
        <v>14</v>
      </c>
      <c r="C6" s="5">
        <v>66</v>
      </c>
      <c r="D6" s="5">
        <v>2</v>
      </c>
      <c r="E6" s="5">
        <v>34</v>
      </c>
      <c r="F6" s="5">
        <v>0</v>
      </c>
      <c r="G6" s="5">
        <v>97</v>
      </c>
      <c r="H6" s="5">
        <v>0</v>
      </c>
      <c r="I6" s="5">
        <v>202</v>
      </c>
      <c r="J6" s="5">
        <v>0</v>
      </c>
      <c r="K6" s="5">
        <v>203</v>
      </c>
      <c r="L6" s="5">
        <v>0</v>
      </c>
      <c r="M6" s="5">
        <v>498</v>
      </c>
      <c r="N6" s="5">
        <v>1</v>
      </c>
      <c r="O6" s="5">
        <f t="shared" ref="O6:O13" si="0">SUM(C6+E6+G6+I6+K6+M6)</f>
        <v>1100</v>
      </c>
      <c r="P6" s="5">
        <f t="shared" ref="P6:P13" si="1">D6+F6+H6+J6+L6+N6</f>
        <v>3</v>
      </c>
      <c r="Q6" s="6">
        <f t="shared" ref="Q6:Q13" si="2">O6+P6</f>
        <v>1103</v>
      </c>
    </row>
    <row r="7" spans="1:17" ht="16.5">
      <c r="A7" s="3">
        <v>2</v>
      </c>
      <c r="B7" s="4" t="s">
        <v>15</v>
      </c>
      <c r="C7" s="5">
        <v>21</v>
      </c>
      <c r="D7" s="5">
        <v>0</v>
      </c>
      <c r="E7" s="5">
        <v>43</v>
      </c>
      <c r="F7" s="5">
        <v>0</v>
      </c>
      <c r="G7" s="5">
        <v>32</v>
      </c>
      <c r="H7" s="5">
        <v>0</v>
      </c>
      <c r="I7" s="5">
        <v>40</v>
      </c>
      <c r="J7" s="5">
        <v>0</v>
      </c>
      <c r="K7" s="5">
        <v>56</v>
      </c>
      <c r="L7" s="5">
        <v>0</v>
      </c>
      <c r="M7" s="5">
        <v>75</v>
      </c>
      <c r="N7" s="5">
        <v>0</v>
      </c>
      <c r="O7" s="5">
        <f t="shared" si="0"/>
        <v>267</v>
      </c>
      <c r="P7" s="5">
        <f t="shared" si="1"/>
        <v>0</v>
      </c>
      <c r="Q7" s="6">
        <f t="shared" si="2"/>
        <v>267</v>
      </c>
    </row>
    <row r="8" spans="1:17" ht="16.5">
      <c r="A8" s="3">
        <v>3</v>
      </c>
      <c r="B8" s="4" t="s">
        <v>16</v>
      </c>
      <c r="C8" s="5">
        <v>44</v>
      </c>
      <c r="D8" s="5">
        <v>0</v>
      </c>
      <c r="E8" s="5">
        <v>56</v>
      </c>
      <c r="F8" s="5">
        <v>0</v>
      </c>
      <c r="G8" s="5">
        <v>51</v>
      </c>
      <c r="H8" s="5">
        <v>0</v>
      </c>
      <c r="I8" s="5">
        <v>78</v>
      </c>
      <c r="J8" s="5">
        <v>0</v>
      </c>
      <c r="K8" s="5">
        <v>82</v>
      </c>
      <c r="L8" s="5">
        <v>0</v>
      </c>
      <c r="M8" s="5">
        <v>90</v>
      </c>
      <c r="N8" s="5">
        <v>0</v>
      </c>
      <c r="O8" s="5">
        <f t="shared" si="0"/>
        <v>401</v>
      </c>
      <c r="P8" s="5">
        <f t="shared" si="1"/>
        <v>0</v>
      </c>
      <c r="Q8" s="6">
        <f t="shared" si="2"/>
        <v>401</v>
      </c>
    </row>
    <row r="9" spans="1:17" ht="16.5">
      <c r="A9" s="3">
        <v>4</v>
      </c>
      <c r="B9" s="4" t="s">
        <v>17</v>
      </c>
      <c r="C9" s="5">
        <v>1326</v>
      </c>
      <c r="D9" s="5">
        <v>0</v>
      </c>
      <c r="E9" s="5">
        <v>145</v>
      </c>
      <c r="F9" s="5">
        <v>0</v>
      </c>
      <c r="G9" s="5">
        <v>97</v>
      </c>
      <c r="H9" s="5">
        <v>0</v>
      </c>
      <c r="I9" s="5">
        <v>103</v>
      </c>
      <c r="J9" s="5">
        <v>0</v>
      </c>
      <c r="K9" s="5">
        <v>132</v>
      </c>
      <c r="L9" s="5">
        <v>0</v>
      </c>
      <c r="M9" s="5">
        <v>77</v>
      </c>
      <c r="N9" s="5">
        <v>0</v>
      </c>
      <c r="O9" s="5">
        <f t="shared" si="0"/>
        <v>1880</v>
      </c>
      <c r="P9" s="5">
        <f t="shared" si="1"/>
        <v>0</v>
      </c>
      <c r="Q9" s="6">
        <f t="shared" si="2"/>
        <v>1880</v>
      </c>
    </row>
    <row r="10" spans="1:17" ht="16.5">
      <c r="A10" s="3">
        <v>5</v>
      </c>
      <c r="B10" s="4" t="s">
        <v>18</v>
      </c>
      <c r="C10" s="5">
        <v>169</v>
      </c>
      <c r="D10" s="5">
        <v>0</v>
      </c>
      <c r="E10" s="5">
        <v>128</v>
      </c>
      <c r="F10" s="5">
        <v>0</v>
      </c>
      <c r="G10" s="5">
        <v>225</v>
      </c>
      <c r="H10" s="5">
        <v>0</v>
      </c>
      <c r="I10" s="5">
        <v>246</v>
      </c>
      <c r="J10" s="5">
        <v>0</v>
      </c>
      <c r="K10" s="5">
        <v>590</v>
      </c>
      <c r="L10" s="5">
        <v>0</v>
      </c>
      <c r="M10" s="5">
        <v>2547</v>
      </c>
      <c r="N10" s="5">
        <v>0</v>
      </c>
      <c r="O10" s="5">
        <f t="shared" si="0"/>
        <v>3905</v>
      </c>
      <c r="P10" s="5">
        <f t="shared" si="1"/>
        <v>0</v>
      </c>
      <c r="Q10" s="6">
        <f t="shared" si="2"/>
        <v>3905</v>
      </c>
    </row>
    <row r="11" spans="1:17" ht="16.5">
      <c r="A11" s="3">
        <v>6</v>
      </c>
      <c r="B11" s="4" t="s">
        <v>19</v>
      </c>
      <c r="C11" s="5">
        <v>698</v>
      </c>
      <c r="D11" s="5">
        <v>0</v>
      </c>
      <c r="E11" s="5">
        <v>114</v>
      </c>
      <c r="F11" s="5">
        <v>0</v>
      </c>
      <c r="G11" s="5">
        <v>176</v>
      </c>
      <c r="H11" s="5">
        <v>0</v>
      </c>
      <c r="I11" s="5">
        <v>204</v>
      </c>
      <c r="J11" s="5">
        <v>0</v>
      </c>
      <c r="K11" s="5">
        <v>134</v>
      </c>
      <c r="L11" s="5">
        <v>0</v>
      </c>
      <c r="M11" s="5">
        <v>365</v>
      </c>
      <c r="N11" s="5">
        <v>0</v>
      </c>
      <c r="O11" s="5">
        <f t="shared" si="0"/>
        <v>1691</v>
      </c>
      <c r="P11" s="5">
        <f t="shared" si="1"/>
        <v>0</v>
      </c>
      <c r="Q11" s="6">
        <f t="shared" si="2"/>
        <v>1691</v>
      </c>
    </row>
    <row r="12" spans="1:17" ht="16.5">
      <c r="A12" s="3">
        <v>7</v>
      </c>
      <c r="B12" s="4" t="s">
        <v>20</v>
      </c>
      <c r="C12" s="5">
        <v>1401</v>
      </c>
      <c r="D12" s="5">
        <v>2</v>
      </c>
      <c r="E12" s="5">
        <v>2115</v>
      </c>
      <c r="F12" s="5">
        <v>0</v>
      </c>
      <c r="G12" s="5">
        <v>1998</v>
      </c>
      <c r="H12" s="5">
        <v>0</v>
      </c>
      <c r="I12" s="5">
        <v>1303</v>
      </c>
      <c r="J12" s="5">
        <v>0</v>
      </c>
      <c r="K12" s="5">
        <v>1290</v>
      </c>
      <c r="L12" s="5">
        <v>0</v>
      </c>
      <c r="M12" s="5">
        <v>986</v>
      </c>
      <c r="N12" s="5">
        <v>1</v>
      </c>
      <c r="O12" s="5">
        <f t="shared" si="0"/>
        <v>9093</v>
      </c>
      <c r="P12" s="5">
        <f t="shared" si="1"/>
        <v>3</v>
      </c>
      <c r="Q12" s="6">
        <f t="shared" si="2"/>
        <v>9096</v>
      </c>
    </row>
    <row r="13" spans="1:17" ht="16.5">
      <c r="A13" s="3">
        <v>8</v>
      </c>
      <c r="B13" s="4" t="s">
        <v>21</v>
      </c>
      <c r="C13" s="5">
        <v>3209</v>
      </c>
      <c r="D13" s="5">
        <v>0</v>
      </c>
      <c r="E13" s="5">
        <v>589</v>
      </c>
      <c r="F13" s="5">
        <v>0</v>
      </c>
      <c r="G13" s="5">
        <v>1010</v>
      </c>
      <c r="H13" s="5">
        <v>0</v>
      </c>
      <c r="I13" s="5">
        <v>978</v>
      </c>
      <c r="J13" s="5">
        <v>0</v>
      </c>
      <c r="K13" s="5">
        <v>1023</v>
      </c>
      <c r="L13" s="5">
        <v>0</v>
      </c>
      <c r="M13" s="5">
        <v>957</v>
      </c>
      <c r="N13" s="5">
        <v>0</v>
      </c>
      <c r="O13" s="5">
        <f t="shared" si="0"/>
        <v>7766</v>
      </c>
      <c r="P13" s="5">
        <f t="shared" si="1"/>
        <v>0</v>
      </c>
      <c r="Q13" s="6">
        <f t="shared" si="2"/>
        <v>7766</v>
      </c>
    </row>
    <row r="14" spans="1:17" ht="16.5">
      <c r="A14" s="3">
        <v>9</v>
      </c>
      <c r="B14" s="4" t="s">
        <v>22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1:17" ht="16.5">
      <c r="A15" s="3">
        <v>10</v>
      </c>
      <c r="B15" s="4" t="s">
        <v>23</v>
      </c>
      <c r="C15" s="5">
        <v>2876</v>
      </c>
      <c r="D15" s="5">
        <v>0</v>
      </c>
      <c r="E15" s="5">
        <v>104</v>
      </c>
      <c r="F15" s="5">
        <v>0</v>
      </c>
      <c r="G15" s="5">
        <v>97</v>
      </c>
      <c r="H15" s="5">
        <v>0</v>
      </c>
      <c r="I15" s="5">
        <v>288</v>
      </c>
      <c r="J15" s="5">
        <v>0</v>
      </c>
      <c r="K15" s="5">
        <v>412</v>
      </c>
      <c r="L15" s="5">
        <v>0</v>
      </c>
      <c r="M15" s="5">
        <v>780</v>
      </c>
      <c r="N15" s="5">
        <v>0</v>
      </c>
      <c r="O15" s="5">
        <f t="shared" ref="O15:O27" si="3">SUM(C15+E15+G15+I15+K15+M15)</f>
        <v>4557</v>
      </c>
      <c r="P15" s="5">
        <f t="shared" ref="P15:P27" si="4">D15+F15+H15+J15+L15+N15</f>
        <v>0</v>
      </c>
      <c r="Q15" s="6">
        <f t="shared" ref="Q15:Q27" si="5">O15+P15</f>
        <v>4557</v>
      </c>
    </row>
    <row r="16" spans="1:17" ht="16.5">
      <c r="A16" s="3">
        <v>11</v>
      </c>
      <c r="B16" s="4" t="s">
        <v>24</v>
      </c>
      <c r="C16" s="5">
        <v>218</v>
      </c>
      <c r="D16" s="5">
        <v>0</v>
      </c>
      <c r="E16" s="5">
        <v>190</v>
      </c>
      <c r="F16" s="5">
        <v>0</v>
      </c>
      <c r="G16" s="5">
        <v>310</v>
      </c>
      <c r="H16" s="5">
        <v>0</v>
      </c>
      <c r="I16" s="5">
        <v>166</v>
      </c>
      <c r="J16" s="5">
        <v>0</v>
      </c>
      <c r="K16" s="5">
        <v>274</v>
      </c>
      <c r="L16" s="5">
        <v>0</v>
      </c>
      <c r="M16" s="5">
        <v>398</v>
      </c>
      <c r="N16" s="5">
        <v>0</v>
      </c>
      <c r="O16" s="5">
        <f t="shared" si="3"/>
        <v>1556</v>
      </c>
      <c r="P16" s="5">
        <f t="shared" si="4"/>
        <v>0</v>
      </c>
      <c r="Q16" s="6">
        <f t="shared" si="5"/>
        <v>1556</v>
      </c>
    </row>
    <row r="17" spans="1:17" ht="16.5">
      <c r="A17" s="3">
        <v>12</v>
      </c>
      <c r="B17" s="4" t="s">
        <v>25</v>
      </c>
      <c r="C17" s="5">
        <v>6411</v>
      </c>
      <c r="D17" s="5">
        <v>0</v>
      </c>
      <c r="E17" s="5">
        <v>356</v>
      </c>
      <c r="F17" s="5">
        <v>0</v>
      </c>
      <c r="G17" s="5">
        <v>32</v>
      </c>
      <c r="H17" s="5">
        <v>0</v>
      </c>
      <c r="I17" s="5">
        <v>76</v>
      </c>
      <c r="J17" s="5">
        <v>0</v>
      </c>
      <c r="K17" s="5">
        <v>105</v>
      </c>
      <c r="L17" s="5">
        <v>0</v>
      </c>
      <c r="M17" s="5">
        <v>403</v>
      </c>
      <c r="N17" s="5">
        <v>0</v>
      </c>
      <c r="O17" s="5">
        <f t="shared" si="3"/>
        <v>7383</v>
      </c>
      <c r="P17" s="5">
        <f t="shared" si="4"/>
        <v>0</v>
      </c>
      <c r="Q17" s="6">
        <f t="shared" si="5"/>
        <v>7383</v>
      </c>
    </row>
    <row r="18" spans="1:17" ht="16.5">
      <c r="A18" s="3">
        <v>13</v>
      </c>
      <c r="B18" s="4" t="s">
        <v>26</v>
      </c>
      <c r="C18" s="7">
        <v>20426</v>
      </c>
      <c r="D18" s="7">
        <v>5</v>
      </c>
      <c r="E18" s="7">
        <v>10002</v>
      </c>
      <c r="F18" s="7">
        <v>2</v>
      </c>
      <c r="G18" s="7">
        <v>12094</v>
      </c>
      <c r="H18" s="7">
        <v>0</v>
      </c>
      <c r="I18" s="7">
        <v>16806</v>
      </c>
      <c r="J18" s="7">
        <v>2</v>
      </c>
      <c r="K18" s="7">
        <v>15968</v>
      </c>
      <c r="L18" s="7">
        <v>4</v>
      </c>
      <c r="M18" s="7">
        <v>16675</v>
      </c>
      <c r="N18" s="7">
        <v>3</v>
      </c>
      <c r="O18" s="7">
        <f t="shared" si="3"/>
        <v>91971</v>
      </c>
      <c r="P18" s="7">
        <f t="shared" si="4"/>
        <v>16</v>
      </c>
      <c r="Q18" s="8">
        <f t="shared" si="5"/>
        <v>91987</v>
      </c>
    </row>
    <row r="19" spans="1:17" ht="16.5">
      <c r="A19" s="3">
        <v>14</v>
      </c>
      <c r="B19" s="4" t="s">
        <v>27</v>
      </c>
      <c r="C19" s="5">
        <v>1476</v>
      </c>
      <c r="D19" s="5">
        <v>0</v>
      </c>
      <c r="E19" s="5">
        <v>362</v>
      </c>
      <c r="F19" s="5">
        <v>0</v>
      </c>
      <c r="G19" s="5">
        <v>150</v>
      </c>
      <c r="H19" s="5">
        <v>0</v>
      </c>
      <c r="I19" s="5">
        <v>144</v>
      </c>
      <c r="J19" s="5">
        <v>0</v>
      </c>
      <c r="K19" s="5">
        <v>346</v>
      </c>
      <c r="L19" s="5">
        <v>0</v>
      </c>
      <c r="M19" s="5">
        <v>553</v>
      </c>
      <c r="N19" s="5">
        <v>0</v>
      </c>
      <c r="O19" s="5">
        <f t="shared" si="3"/>
        <v>3031</v>
      </c>
      <c r="P19" s="5">
        <f t="shared" si="4"/>
        <v>0</v>
      </c>
      <c r="Q19" s="6">
        <f t="shared" si="5"/>
        <v>3031</v>
      </c>
    </row>
    <row r="20" spans="1:17" ht="16.5">
      <c r="A20" s="3">
        <v>15</v>
      </c>
      <c r="B20" s="4" t="s">
        <v>28</v>
      </c>
      <c r="C20" s="5">
        <v>344</v>
      </c>
      <c r="D20" s="5">
        <v>3</v>
      </c>
      <c r="E20" s="5">
        <v>197</v>
      </c>
      <c r="F20" s="5">
        <v>0</v>
      </c>
      <c r="G20" s="5">
        <v>116</v>
      </c>
      <c r="H20" s="5">
        <v>1</v>
      </c>
      <c r="I20" s="5">
        <v>98</v>
      </c>
      <c r="J20" s="5">
        <v>0</v>
      </c>
      <c r="K20" s="5">
        <v>269</v>
      </c>
      <c r="L20" s="5">
        <v>0</v>
      </c>
      <c r="M20" s="5">
        <v>411</v>
      </c>
      <c r="N20" s="5">
        <v>4</v>
      </c>
      <c r="O20" s="5">
        <f t="shared" si="3"/>
        <v>1435</v>
      </c>
      <c r="P20" s="5">
        <f t="shared" si="4"/>
        <v>8</v>
      </c>
      <c r="Q20" s="6">
        <f t="shared" si="5"/>
        <v>1443</v>
      </c>
    </row>
    <row r="21" spans="1:17" ht="16.5">
      <c r="A21" s="3">
        <v>16</v>
      </c>
      <c r="B21" s="4" t="s">
        <v>29</v>
      </c>
      <c r="C21" s="5">
        <v>1876</v>
      </c>
      <c r="D21" s="5">
        <v>0</v>
      </c>
      <c r="E21" s="5">
        <v>266</v>
      </c>
      <c r="F21" s="5">
        <v>0</v>
      </c>
      <c r="G21" s="5">
        <v>149</v>
      </c>
      <c r="H21" s="5">
        <v>0</v>
      </c>
      <c r="I21" s="5">
        <v>188</v>
      </c>
      <c r="J21" s="5">
        <v>0</v>
      </c>
      <c r="K21" s="5">
        <v>329</v>
      </c>
      <c r="L21" s="5">
        <v>0</v>
      </c>
      <c r="M21" s="5">
        <v>517</v>
      </c>
      <c r="N21" s="5">
        <v>0</v>
      </c>
      <c r="O21" s="5">
        <f t="shared" si="3"/>
        <v>3325</v>
      </c>
      <c r="P21" s="5">
        <f t="shared" si="4"/>
        <v>0</v>
      </c>
      <c r="Q21" s="6">
        <f t="shared" si="5"/>
        <v>3325</v>
      </c>
    </row>
    <row r="22" spans="1:17" ht="16.5">
      <c r="A22" s="3">
        <v>17</v>
      </c>
      <c r="B22" s="4" t="s">
        <v>30</v>
      </c>
      <c r="C22" s="5">
        <v>1154</v>
      </c>
      <c r="D22" s="5">
        <v>0</v>
      </c>
      <c r="E22" s="5">
        <v>943</v>
      </c>
      <c r="F22" s="5">
        <v>0</v>
      </c>
      <c r="G22" s="5">
        <v>587</v>
      </c>
      <c r="H22" s="5">
        <v>0</v>
      </c>
      <c r="I22" s="5">
        <v>514</v>
      </c>
      <c r="J22" s="5">
        <v>0</v>
      </c>
      <c r="K22" s="5">
        <v>351</v>
      </c>
      <c r="L22" s="5">
        <v>0</v>
      </c>
      <c r="M22" s="5">
        <v>798</v>
      </c>
      <c r="N22" s="5">
        <v>0</v>
      </c>
      <c r="O22" s="5">
        <f t="shared" si="3"/>
        <v>4347</v>
      </c>
      <c r="P22" s="5">
        <f t="shared" si="4"/>
        <v>0</v>
      </c>
      <c r="Q22" s="6">
        <f t="shared" si="5"/>
        <v>4347</v>
      </c>
    </row>
    <row r="23" spans="1:17" ht="16.5">
      <c r="A23" s="3">
        <v>18</v>
      </c>
      <c r="B23" s="4" t="s">
        <v>31</v>
      </c>
      <c r="C23" s="5">
        <v>1710</v>
      </c>
      <c r="D23" s="5">
        <v>0</v>
      </c>
      <c r="E23" s="5">
        <v>1050</v>
      </c>
      <c r="F23" s="5">
        <v>0</v>
      </c>
      <c r="G23" s="5">
        <v>221</v>
      </c>
      <c r="H23" s="5">
        <v>0</v>
      </c>
      <c r="I23" s="5">
        <v>198</v>
      </c>
      <c r="J23" s="5">
        <v>0</v>
      </c>
      <c r="K23" s="5">
        <v>195</v>
      </c>
      <c r="L23" s="5">
        <v>0</v>
      </c>
      <c r="M23" s="5">
        <v>369</v>
      </c>
      <c r="N23" s="5">
        <v>0</v>
      </c>
      <c r="O23" s="5">
        <f t="shared" si="3"/>
        <v>3743</v>
      </c>
      <c r="P23" s="5">
        <f t="shared" si="4"/>
        <v>0</v>
      </c>
      <c r="Q23" s="6">
        <f t="shared" si="5"/>
        <v>3743</v>
      </c>
    </row>
    <row r="24" spans="1:17" ht="16.5">
      <c r="A24" s="3">
        <v>19</v>
      </c>
      <c r="B24" s="4" t="s">
        <v>32</v>
      </c>
      <c r="C24" s="5">
        <v>5134</v>
      </c>
      <c r="D24" s="5">
        <v>30</v>
      </c>
      <c r="E24" s="5">
        <v>6687</v>
      </c>
      <c r="F24" s="5">
        <v>18</v>
      </c>
      <c r="G24" s="5">
        <v>6675</v>
      </c>
      <c r="H24" s="5">
        <v>143</v>
      </c>
      <c r="I24" s="5">
        <v>8034</v>
      </c>
      <c r="J24" s="5">
        <v>24</v>
      </c>
      <c r="K24" s="5">
        <v>9312</v>
      </c>
      <c r="L24" s="5">
        <v>46</v>
      </c>
      <c r="M24" s="5">
        <v>9945</v>
      </c>
      <c r="N24" s="5">
        <v>56</v>
      </c>
      <c r="O24" s="5">
        <f t="shared" si="3"/>
        <v>45787</v>
      </c>
      <c r="P24" s="5">
        <f t="shared" si="4"/>
        <v>317</v>
      </c>
      <c r="Q24" s="6">
        <f t="shared" si="5"/>
        <v>46104</v>
      </c>
    </row>
    <row r="25" spans="1:17" ht="16.5">
      <c r="A25" s="3">
        <v>20</v>
      </c>
      <c r="B25" s="4" t="s">
        <v>33</v>
      </c>
      <c r="C25" s="5">
        <v>1554</v>
      </c>
      <c r="D25" s="5">
        <v>76</v>
      </c>
      <c r="E25" s="5">
        <v>955</v>
      </c>
      <c r="F25" s="5">
        <v>87</v>
      </c>
      <c r="G25" s="5">
        <v>824</v>
      </c>
      <c r="H25" s="5">
        <v>66</v>
      </c>
      <c r="I25" s="5">
        <v>732</v>
      </c>
      <c r="J25" s="5">
        <v>66</v>
      </c>
      <c r="K25" s="5">
        <v>576</v>
      </c>
      <c r="L25" s="5">
        <v>89</v>
      </c>
      <c r="M25" s="5">
        <v>2561</v>
      </c>
      <c r="N25" s="5">
        <v>80</v>
      </c>
      <c r="O25" s="5">
        <f t="shared" si="3"/>
        <v>7202</v>
      </c>
      <c r="P25" s="5">
        <f t="shared" si="4"/>
        <v>464</v>
      </c>
      <c r="Q25" s="6">
        <f t="shared" si="5"/>
        <v>7666</v>
      </c>
    </row>
    <row r="26" spans="1:17" ht="16.5">
      <c r="A26" s="3">
        <v>21</v>
      </c>
      <c r="B26" s="4" t="s">
        <v>34</v>
      </c>
      <c r="C26" s="7">
        <v>715</v>
      </c>
      <c r="D26" s="7">
        <v>0</v>
      </c>
      <c r="E26" s="7">
        <v>260</v>
      </c>
      <c r="F26" s="7">
        <v>3</v>
      </c>
      <c r="G26" s="7">
        <v>299</v>
      </c>
      <c r="H26" s="7">
        <v>0</v>
      </c>
      <c r="I26" s="7">
        <v>459</v>
      </c>
      <c r="J26" s="5">
        <v>2</v>
      </c>
      <c r="K26" s="7">
        <v>400</v>
      </c>
      <c r="L26" s="7">
        <v>2</v>
      </c>
      <c r="M26" s="7">
        <v>807</v>
      </c>
      <c r="N26" s="5">
        <v>3</v>
      </c>
      <c r="O26" s="7">
        <f t="shared" si="3"/>
        <v>2940</v>
      </c>
      <c r="P26" s="7">
        <f t="shared" si="4"/>
        <v>10</v>
      </c>
      <c r="Q26" s="8">
        <f t="shared" si="5"/>
        <v>2950</v>
      </c>
    </row>
    <row r="27" spans="1:17" ht="16.5">
      <c r="A27" s="3">
        <v>22</v>
      </c>
      <c r="B27" s="4" t="s">
        <v>35</v>
      </c>
      <c r="C27" s="5">
        <v>80</v>
      </c>
      <c r="D27" s="5">
        <v>0</v>
      </c>
      <c r="E27" s="5">
        <v>25</v>
      </c>
      <c r="F27" s="5">
        <v>0</v>
      </c>
      <c r="G27" s="5">
        <v>76</v>
      </c>
      <c r="H27" s="5">
        <v>0</v>
      </c>
      <c r="I27" s="5">
        <v>102</v>
      </c>
      <c r="J27" s="5">
        <v>0</v>
      </c>
      <c r="K27" s="5">
        <v>198</v>
      </c>
      <c r="L27" s="5">
        <v>0</v>
      </c>
      <c r="M27" s="5">
        <v>107</v>
      </c>
      <c r="N27" s="5">
        <v>0</v>
      </c>
      <c r="O27" s="5">
        <f t="shared" si="3"/>
        <v>588</v>
      </c>
      <c r="P27" s="5">
        <f t="shared" si="4"/>
        <v>0</v>
      </c>
      <c r="Q27" s="6">
        <f t="shared" si="5"/>
        <v>588</v>
      </c>
    </row>
    <row r="28" spans="1:17" ht="16.5">
      <c r="A28" s="3">
        <v>23</v>
      </c>
      <c r="B28" s="4" t="s">
        <v>36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6.5">
      <c r="A29" s="3">
        <v>24</v>
      </c>
      <c r="B29" s="4" t="s">
        <v>37</v>
      </c>
      <c r="C29" s="5">
        <v>522</v>
      </c>
      <c r="D29" s="5">
        <v>0</v>
      </c>
      <c r="E29" s="5">
        <v>179</v>
      </c>
      <c r="F29" s="5">
        <v>0</v>
      </c>
      <c r="G29" s="5">
        <v>222</v>
      </c>
      <c r="H29" s="5">
        <v>0</v>
      </c>
      <c r="I29" s="5">
        <v>139</v>
      </c>
      <c r="J29" s="5">
        <v>0</v>
      </c>
      <c r="K29" s="5">
        <v>392</v>
      </c>
      <c r="L29" s="5">
        <v>0</v>
      </c>
      <c r="M29" s="5">
        <v>766</v>
      </c>
      <c r="N29" s="5">
        <v>0</v>
      </c>
      <c r="O29" s="5">
        <f>SUM(C29+E29+G29+I29+K29+M29)</f>
        <v>2220</v>
      </c>
      <c r="P29" s="5">
        <f>D29+F29+H29+J29+L29+N29</f>
        <v>0</v>
      </c>
      <c r="Q29" s="6">
        <f>O29+P29</f>
        <v>2220</v>
      </c>
    </row>
    <row r="30" spans="1:17" ht="16.5">
      <c r="A30" s="3">
        <v>25</v>
      </c>
      <c r="B30" s="4" t="s">
        <v>38</v>
      </c>
      <c r="C30" s="7">
        <v>15579</v>
      </c>
      <c r="D30" s="7">
        <v>0</v>
      </c>
      <c r="E30" s="7">
        <v>4619</v>
      </c>
      <c r="F30" s="7">
        <v>2</v>
      </c>
      <c r="G30" s="7">
        <v>5641</v>
      </c>
      <c r="H30" s="7">
        <v>0</v>
      </c>
      <c r="I30" s="7">
        <v>7738</v>
      </c>
      <c r="J30" s="7">
        <v>1</v>
      </c>
      <c r="K30" s="7">
        <v>13910</v>
      </c>
      <c r="L30" s="7">
        <v>0</v>
      </c>
      <c r="M30" s="7">
        <v>17554</v>
      </c>
      <c r="N30" s="7">
        <v>0</v>
      </c>
      <c r="O30" s="7">
        <f>SUM(C30+E30+G30+I30+K30+M30)</f>
        <v>65041</v>
      </c>
      <c r="P30" s="7">
        <f>D30+F30+H30+J30+L30+N30</f>
        <v>3</v>
      </c>
      <c r="Q30" s="8">
        <f>O30+P30</f>
        <v>65044</v>
      </c>
    </row>
    <row r="31" spans="1:17" ht="16.5">
      <c r="A31" s="10" t="s">
        <v>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6">
        <f>SUM(O6:O30)</f>
        <v>271229</v>
      </c>
      <c r="P31" s="6">
        <f>SUM(P6:P30)</f>
        <v>824</v>
      </c>
      <c r="Q31" s="9">
        <f>P31+O31</f>
        <v>272053</v>
      </c>
    </row>
    <row r="34" spans="1:20">
      <c r="T34" s="13">
        <f>Q24+Q57</f>
        <v>80587</v>
      </c>
    </row>
    <row r="36" spans="1:20" ht="16.5">
      <c r="A36" s="10" t="s">
        <v>1</v>
      </c>
      <c r="B36" s="11" t="s">
        <v>2</v>
      </c>
      <c r="C36" s="10" t="s">
        <v>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 t="s">
        <v>4</v>
      </c>
    </row>
    <row r="37" spans="1:20" ht="16.5">
      <c r="A37" s="10"/>
      <c r="B37" s="11"/>
      <c r="C37" s="10" t="s">
        <v>39</v>
      </c>
      <c r="D37" s="10"/>
      <c r="E37" s="10" t="s">
        <v>40</v>
      </c>
      <c r="F37" s="10"/>
      <c r="G37" s="10" t="s">
        <v>41</v>
      </c>
      <c r="H37" s="10"/>
      <c r="I37" s="10" t="s">
        <v>42</v>
      </c>
      <c r="J37" s="10"/>
      <c r="K37" s="10" t="s">
        <v>43</v>
      </c>
      <c r="L37" s="10"/>
      <c r="M37" s="10" t="s">
        <v>44</v>
      </c>
      <c r="N37" s="10"/>
      <c r="O37" s="10" t="s">
        <v>4</v>
      </c>
      <c r="P37" s="10"/>
      <c r="Q37" s="10"/>
    </row>
    <row r="38" spans="1:20" ht="16.5">
      <c r="A38" s="10"/>
      <c r="B38" s="11"/>
      <c r="C38" s="2" t="s">
        <v>11</v>
      </c>
      <c r="D38" s="2" t="s">
        <v>12</v>
      </c>
      <c r="E38" s="2" t="s">
        <v>11</v>
      </c>
      <c r="F38" s="2" t="s">
        <v>12</v>
      </c>
      <c r="G38" s="2" t="s">
        <v>11</v>
      </c>
      <c r="H38" s="2" t="s">
        <v>12</v>
      </c>
      <c r="I38" s="2" t="s">
        <v>11</v>
      </c>
      <c r="J38" s="2" t="s">
        <v>12</v>
      </c>
      <c r="K38" s="2" t="s">
        <v>11</v>
      </c>
      <c r="L38" s="2" t="s">
        <v>12</v>
      </c>
      <c r="M38" s="2" t="s">
        <v>11</v>
      </c>
      <c r="N38" s="2" t="s">
        <v>12</v>
      </c>
      <c r="O38" s="2" t="s">
        <v>11</v>
      </c>
      <c r="P38" s="2" t="s">
        <v>12</v>
      </c>
      <c r="Q38" s="2" t="s">
        <v>13</v>
      </c>
    </row>
    <row r="39" spans="1:20" ht="16.5">
      <c r="A39" s="3">
        <v>1</v>
      </c>
      <c r="B39" s="4" t="s">
        <v>14</v>
      </c>
      <c r="C39" s="5">
        <f>3*30</f>
        <v>90</v>
      </c>
      <c r="D39" s="5">
        <v>1</v>
      </c>
      <c r="E39" s="5">
        <v>598</v>
      </c>
      <c r="F39" s="5">
        <v>3</v>
      </c>
      <c r="G39" s="5">
        <v>254</v>
      </c>
      <c r="H39" s="5">
        <v>0</v>
      </c>
      <c r="I39" s="5">
        <v>111</v>
      </c>
      <c r="J39" s="5">
        <v>0</v>
      </c>
      <c r="K39" s="5">
        <v>209</v>
      </c>
      <c r="L39" s="5">
        <v>0</v>
      </c>
      <c r="M39" s="5">
        <v>312</v>
      </c>
      <c r="N39" s="5">
        <v>2</v>
      </c>
      <c r="O39" s="5">
        <f t="shared" ref="O39:O46" si="6">SUM(C39+E39+G39+I39+K39+M39)</f>
        <v>1574</v>
      </c>
      <c r="P39" s="5">
        <f t="shared" ref="P39:P46" si="7">D39+F39+H39+J39+L39+N39</f>
        <v>6</v>
      </c>
      <c r="Q39" s="6">
        <f t="shared" ref="Q39:Q46" si="8">O39+P39</f>
        <v>1580</v>
      </c>
    </row>
    <row r="40" spans="1:20" ht="16.5">
      <c r="A40" s="3">
        <v>2</v>
      </c>
      <c r="B40" s="4" t="s">
        <v>15</v>
      </c>
      <c r="C40" s="5">
        <v>31</v>
      </c>
      <c r="D40" s="5">
        <v>0</v>
      </c>
      <c r="E40" s="5">
        <f>75+15</f>
        <v>90</v>
      </c>
      <c r="F40" s="5">
        <v>0</v>
      </c>
      <c r="G40" s="5">
        <v>55</v>
      </c>
      <c r="H40" s="5">
        <v>0</v>
      </c>
      <c r="I40" s="5">
        <v>59</v>
      </c>
      <c r="J40" s="5">
        <v>0</v>
      </c>
      <c r="K40" s="5">
        <v>47</v>
      </c>
      <c r="L40" s="5">
        <v>0</v>
      </c>
      <c r="M40" s="5">
        <v>51</v>
      </c>
      <c r="N40" s="5">
        <v>0</v>
      </c>
      <c r="O40" s="5">
        <f t="shared" si="6"/>
        <v>333</v>
      </c>
      <c r="P40" s="5">
        <f t="shared" si="7"/>
        <v>0</v>
      </c>
      <c r="Q40" s="6">
        <f t="shared" si="8"/>
        <v>333</v>
      </c>
    </row>
    <row r="41" spans="1:20" ht="16.5">
      <c r="A41" s="3">
        <v>3</v>
      </c>
      <c r="B41" s="4" t="s">
        <v>16</v>
      </c>
      <c r="C41" s="5">
        <v>31</v>
      </c>
      <c r="D41" s="5">
        <v>0</v>
      </c>
      <c r="E41" s="5">
        <f>90+27</f>
        <v>117</v>
      </c>
      <c r="F41" s="5">
        <v>0</v>
      </c>
      <c r="G41" s="5">
        <v>95</v>
      </c>
      <c r="H41" s="5">
        <v>0</v>
      </c>
      <c r="I41" s="5">
        <v>75</v>
      </c>
      <c r="J41" s="5">
        <v>0</v>
      </c>
      <c r="K41" s="5">
        <v>62</v>
      </c>
      <c r="L41" s="5">
        <v>0</v>
      </c>
      <c r="M41" s="5">
        <v>35</v>
      </c>
      <c r="N41" s="5">
        <v>0</v>
      </c>
      <c r="O41" s="5">
        <f t="shared" si="6"/>
        <v>415</v>
      </c>
      <c r="P41" s="5">
        <f t="shared" si="7"/>
        <v>0</v>
      </c>
      <c r="Q41" s="6">
        <f t="shared" si="8"/>
        <v>415</v>
      </c>
    </row>
    <row r="42" spans="1:20" ht="16.5">
      <c r="A42" s="3">
        <v>4</v>
      </c>
      <c r="B42" s="4" t="s">
        <v>17</v>
      </c>
      <c r="C42" s="5">
        <f>2*30</f>
        <v>60</v>
      </c>
      <c r="D42" s="5">
        <v>0</v>
      </c>
      <c r="E42" s="5">
        <v>182</v>
      </c>
      <c r="F42" s="5">
        <v>0</v>
      </c>
      <c r="G42" s="5">
        <v>85</v>
      </c>
      <c r="H42" s="5">
        <v>0</v>
      </c>
      <c r="I42" s="5">
        <v>83</v>
      </c>
      <c r="J42" s="5">
        <v>0</v>
      </c>
      <c r="K42" s="5">
        <v>467</v>
      </c>
      <c r="L42" s="5">
        <v>0</v>
      </c>
      <c r="M42" s="5">
        <v>511</v>
      </c>
      <c r="N42" s="5">
        <v>0</v>
      </c>
      <c r="O42" s="5">
        <f t="shared" si="6"/>
        <v>1388</v>
      </c>
      <c r="P42" s="5">
        <f t="shared" si="7"/>
        <v>0</v>
      </c>
      <c r="Q42" s="6">
        <f t="shared" si="8"/>
        <v>1388</v>
      </c>
    </row>
    <row r="43" spans="1:20" ht="16.5">
      <c r="A43" s="3">
        <v>5</v>
      </c>
      <c r="B43" s="4" t="s">
        <v>18</v>
      </c>
      <c r="C43" s="5">
        <f>3*30</f>
        <v>90</v>
      </c>
      <c r="D43" s="5">
        <v>0</v>
      </c>
      <c r="E43" s="5">
        <f>2547+150</f>
        <v>2697</v>
      </c>
      <c r="F43" s="5">
        <v>0</v>
      </c>
      <c r="G43" s="5">
        <v>159</v>
      </c>
      <c r="H43" s="5">
        <v>0</v>
      </c>
      <c r="I43" s="5">
        <v>112</v>
      </c>
      <c r="J43" s="5">
        <v>0</v>
      </c>
      <c r="K43" s="5">
        <v>105</v>
      </c>
      <c r="L43" s="5">
        <v>0</v>
      </c>
      <c r="M43" s="5">
        <v>226</v>
      </c>
      <c r="N43" s="5">
        <v>0</v>
      </c>
      <c r="O43" s="5">
        <f t="shared" si="6"/>
        <v>3389</v>
      </c>
      <c r="P43" s="5">
        <f t="shared" si="7"/>
        <v>0</v>
      </c>
      <c r="Q43" s="6">
        <f t="shared" si="8"/>
        <v>3389</v>
      </c>
    </row>
    <row r="44" spans="1:20" ht="16.5">
      <c r="A44" s="3">
        <v>6</v>
      </c>
      <c r="B44" s="4" t="s">
        <v>19</v>
      </c>
      <c r="C44" s="5">
        <v>115</v>
      </c>
      <c r="D44" s="5">
        <v>0</v>
      </c>
      <c r="E44" s="5">
        <f>365+365</f>
        <v>730</v>
      </c>
      <c r="F44" s="5">
        <v>0</v>
      </c>
      <c r="G44" s="5">
        <v>325</v>
      </c>
      <c r="H44" s="5">
        <v>0</v>
      </c>
      <c r="I44" s="5">
        <v>335</v>
      </c>
      <c r="J44" s="5">
        <v>1</v>
      </c>
      <c r="K44" s="5">
        <v>121</v>
      </c>
      <c r="L44" s="5">
        <v>1</v>
      </c>
      <c r="M44" s="5">
        <v>130</v>
      </c>
      <c r="N44" s="5">
        <v>0</v>
      </c>
      <c r="O44" s="5">
        <f t="shared" si="6"/>
        <v>1756</v>
      </c>
      <c r="P44" s="5">
        <f t="shared" si="7"/>
        <v>2</v>
      </c>
      <c r="Q44" s="6">
        <f t="shared" si="8"/>
        <v>1758</v>
      </c>
    </row>
    <row r="45" spans="1:20" ht="16.5">
      <c r="A45" s="3">
        <v>7</v>
      </c>
      <c r="B45" s="4" t="s">
        <v>20</v>
      </c>
      <c r="C45" s="5">
        <f>6*30</f>
        <v>180</v>
      </c>
      <c r="D45" s="5">
        <v>0</v>
      </c>
      <c r="E45" s="5">
        <f>986+500</f>
        <v>1486</v>
      </c>
      <c r="F45" s="5">
        <v>0</v>
      </c>
      <c r="G45" s="5">
        <v>322</v>
      </c>
      <c r="H45" s="5">
        <v>0</v>
      </c>
      <c r="I45" s="5">
        <v>320</v>
      </c>
      <c r="J45" s="5">
        <v>0</v>
      </c>
      <c r="K45" s="5">
        <v>434</v>
      </c>
      <c r="L45" s="5">
        <v>0</v>
      </c>
      <c r="M45" s="5">
        <v>613</v>
      </c>
      <c r="N45" s="5">
        <v>0</v>
      </c>
      <c r="O45" s="5">
        <f t="shared" si="6"/>
        <v>3355</v>
      </c>
      <c r="P45" s="5">
        <f t="shared" si="7"/>
        <v>0</v>
      </c>
      <c r="Q45" s="6">
        <f t="shared" si="8"/>
        <v>3355</v>
      </c>
    </row>
    <row r="46" spans="1:20" ht="16.5">
      <c r="A46" s="3">
        <v>8</v>
      </c>
      <c r="B46" s="4" t="s">
        <v>21</v>
      </c>
      <c r="C46" s="5">
        <v>250</v>
      </c>
      <c r="D46" s="5">
        <v>0</v>
      </c>
      <c r="E46" s="5">
        <f>2514</f>
        <v>2514</v>
      </c>
      <c r="F46" s="5">
        <v>0</v>
      </c>
      <c r="G46" s="5">
        <v>223</v>
      </c>
      <c r="H46" s="5">
        <v>0</v>
      </c>
      <c r="I46" s="5">
        <v>235</v>
      </c>
      <c r="J46" s="5">
        <v>0</v>
      </c>
      <c r="K46" s="5">
        <v>571</v>
      </c>
      <c r="L46" s="5">
        <v>0</v>
      </c>
      <c r="M46" s="5">
        <v>694</v>
      </c>
      <c r="N46" s="5">
        <v>0</v>
      </c>
      <c r="O46" s="5">
        <f t="shared" si="6"/>
        <v>4487</v>
      </c>
      <c r="P46" s="5">
        <f t="shared" si="7"/>
        <v>0</v>
      </c>
      <c r="Q46" s="6">
        <f t="shared" si="8"/>
        <v>4487</v>
      </c>
    </row>
    <row r="47" spans="1:20" ht="16.5">
      <c r="A47" s="3">
        <v>9</v>
      </c>
      <c r="B47" s="4" t="s">
        <v>22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20" ht="16.5">
      <c r="A48" s="3">
        <v>10</v>
      </c>
      <c r="B48" s="4" t="s">
        <v>23</v>
      </c>
      <c r="C48" s="5">
        <v>40</v>
      </c>
      <c r="D48" s="5">
        <v>0</v>
      </c>
      <c r="E48" s="5">
        <v>1560</v>
      </c>
      <c r="F48" s="5">
        <v>0</v>
      </c>
      <c r="G48" s="5">
        <v>374</v>
      </c>
      <c r="H48" s="5">
        <v>0</v>
      </c>
      <c r="I48" s="5">
        <v>375</v>
      </c>
      <c r="J48" s="5">
        <v>0</v>
      </c>
      <c r="K48" s="5">
        <v>587</v>
      </c>
      <c r="L48" s="5">
        <v>0</v>
      </c>
      <c r="M48" s="5">
        <v>725</v>
      </c>
      <c r="N48" s="5">
        <v>0</v>
      </c>
      <c r="O48" s="5">
        <f t="shared" ref="O48:O60" si="9">SUM(C48+E48+G48+I48+K48+M48)</f>
        <v>3661</v>
      </c>
      <c r="P48" s="5">
        <f t="shared" ref="P48:P60" si="10">D48+F48+H48+J48+L48+N48</f>
        <v>0</v>
      </c>
      <c r="Q48" s="6">
        <f t="shared" ref="Q48:Q60" si="11">O48+P48</f>
        <v>3661</v>
      </c>
    </row>
    <row r="49" spans="1:17" ht="16.5">
      <c r="A49" s="3">
        <v>11</v>
      </c>
      <c r="B49" s="4" t="s">
        <v>24</v>
      </c>
      <c r="C49" s="5">
        <v>25</v>
      </c>
      <c r="D49" s="5">
        <v>0</v>
      </c>
      <c r="E49" s="5">
        <f>898*2</f>
        <v>1796</v>
      </c>
      <c r="F49" s="5">
        <v>0</v>
      </c>
      <c r="G49" s="5">
        <v>362</v>
      </c>
      <c r="H49" s="5">
        <v>0</v>
      </c>
      <c r="I49" s="5">
        <v>368</v>
      </c>
      <c r="J49" s="5">
        <v>0</v>
      </c>
      <c r="K49" s="5">
        <v>673</v>
      </c>
      <c r="L49" s="5">
        <v>0</v>
      </c>
      <c r="M49" s="5">
        <v>801</v>
      </c>
      <c r="N49" s="5">
        <v>0</v>
      </c>
      <c r="O49" s="5">
        <f t="shared" si="9"/>
        <v>4025</v>
      </c>
      <c r="P49" s="5">
        <f t="shared" si="10"/>
        <v>0</v>
      </c>
      <c r="Q49" s="6">
        <f t="shared" si="11"/>
        <v>4025</v>
      </c>
    </row>
    <row r="50" spans="1:17" ht="16.5">
      <c r="A50" s="3">
        <v>12</v>
      </c>
      <c r="B50" s="4" t="s">
        <v>25</v>
      </c>
      <c r="C50" s="5">
        <v>30</v>
      </c>
      <c r="D50" s="5">
        <v>0</v>
      </c>
      <c r="E50" s="5">
        <v>1100</v>
      </c>
      <c r="F50" s="5">
        <v>0</v>
      </c>
      <c r="G50" s="5">
        <v>333</v>
      </c>
      <c r="H50" s="5">
        <v>0</v>
      </c>
      <c r="I50" s="5">
        <v>398</v>
      </c>
      <c r="J50" s="5">
        <v>0</v>
      </c>
      <c r="K50" s="5">
        <v>486</v>
      </c>
      <c r="L50" s="5">
        <v>0</v>
      </c>
      <c r="M50" s="5">
        <v>831</v>
      </c>
      <c r="N50" s="5">
        <v>0</v>
      </c>
      <c r="O50" s="5">
        <f t="shared" si="9"/>
        <v>3178</v>
      </c>
      <c r="P50" s="5">
        <f t="shared" si="10"/>
        <v>0</v>
      </c>
      <c r="Q50" s="6">
        <f t="shared" si="11"/>
        <v>3178</v>
      </c>
    </row>
    <row r="51" spans="1:17" ht="16.5">
      <c r="A51" s="3">
        <v>13</v>
      </c>
      <c r="B51" s="4" t="s">
        <v>26</v>
      </c>
      <c r="C51" s="7">
        <v>24268</v>
      </c>
      <c r="D51" s="7">
        <v>0</v>
      </c>
      <c r="E51" s="7">
        <v>39092</v>
      </c>
      <c r="F51" s="7">
        <v>3</v>
      </c>
      <c r="G51" s="7">
        <v>13517</v>
      </c>
      <c r="H51" s="7">
        <v>0</v>
      </c>
      <c r="I51" s="7">
        <v>16800</v>
      </c>
      <c r="J51" s="7">
        <v>0</v>
      </c>
      <c r="K51" s="7">
        <v>30951</v>
      </c>
      <c r="L51" s="7">
        <v>2</v>
      </c>
      <c r="M51" s="7">
        <v>36512</v>
      </c>
      <c r="N51" s="7">
        <v>0</v>
      </c>
      <c r="O51" s="7">
        <f t="shared" si="9"/>
        <v>161140</v>
      </c>
      <c r="P51" s="7">
        <f t="shared" si="10"/>
        <v>5</v>
      </c>
      <c r="Q51" s="8">
        <f t="shared" si="11"/>
        <v>161145</v>
      </c>
    </row>
    <row r="52" spans="1:17" ht="16.5">
      <c r="A52" s="3">
        <v>14</v>
      </c>
      <c r="B52" s="4" t="s">
        <v>27</v>
      </c>
      <c r="C52" s="5">
        <v>35</v>
      </c>
      <c r="D52" s="5">
        <v>0</v>
      </c>
      <c r="E52" s="5">
        <v>650</v>
      </c>
      <c r="F52" s="5">
        <v>0</v>
      </c>
      <c r="G52" s="5">
        <v>212</v>
      </c>
      <c r="H52" s="5">
        <v>0</v>
      </c>
      <c r="I52" s="5">
        <v>253</v>
      </c>
      <c r="J52" s="5">
        <v>0</v>
      </c>
      <c r="K52" s="5">
        <v>187</v>
      </c>
      <c r="L52" s="5">
        <v>0</v>
      </c>
      <c r="M52" s="5">
        <v>142</v>
      </c>
      <c r="N52" s="5">
        <v>0</v>
      </c>
      <c r="O52" s="5">
        <f t="shared" si="9"/>
        <v>1479</v>
      </c>
      <c r="P52" s="5">
        <f t="shared" si="10"/>
        <v>0</v>
      </c>
      <c r="Q52" s="6">
        <f t="shared" si="11"/>
        <v>1479</v>
      </c>
    </row>
    <row r="53" spans="1:17" ht="16.5">
      <c r="A53" s="3">
        <v>15</v>
      </c>
      <c r="B53" s="4" t="s">
        <v>28</v>
      </c>
      <c r="C53" s="5">
        <v>40</v>
      </c>
      <c r="D53" s="5">
        <v>0</v>
      </c>
      <c r="E53" s="5">
        <v>555</v>
      </c>
      <c r="F53" s="5">
        <v>4</v>
      </c>
      <c r="G53" s="5">
        <v>289</v>
      </c>
      <c r="H53" s="5">
        <v>0</v>
      </c>
      <c r="I53" s="5">
        <v>301</v>
      </c>
      <c r="J53" s="5">
        <v>0</v>
      </c>
      <c r="K53" s="5">
        <v>298</v>
      </c>
      <c r="L53" s="5">
        <v>0</v>
      </c>
      <c r="M53" s="5">
        <v>247</v>
      </c>
      <c r="N53" s="5">
        <v>0</v>
      </c>
      <c r="O53" s="5">
        <f t="shared" si="9"/>
        <v>1730</v>
      </c>
      <c r="P53" s="5">
        <f t="shared" si="10"/>
        <v>4</v>
      </c>
      <c r="Q53" s="6">
        <f t="shared" si="11"/>
        <v>1734</v>
      </c>
    </row>
    <row r="54" spans="1:17" ht="16.5">
      <c r="A54" s="3">
        <v>16</v>
      </c>
      <c r="B54" s="4" t="s">
        <v>29</v>
      </c>
      <c r="C54" s="5">
        <v>31</v>
      </c>
      <c r="D54" s="5">
        <v>0</v>
      </c>
      <c r="E54" s="5">
        <v>568</v>
      </c>
      <c r="F54" s="5">
        <v>0</v>
      </c>
      <c r="G54" s="5">
        <v>238</v>
      </c>
      <c r="H54" s="5">
        <v>0</v>
      </c>
      <c r="I54" s="5">
        <v>249</v>
      </c>
      <c r="J54" s="5">
        <v>0</v>
      </c>
      <c r="K54" s="5">
        <v>219</v>
      </c>
      <c r="L54" s="5">
        <v>0</v>
      </c>
      <c r="M54" s="5">
        <v>184</v>
      </c>
      <c r="N54" s="5">
        <v>0</v>
      </c>
      <c r="O54" s="5">
        <f t="shared" si="9"/>
        <v>1489</v>
      </c>
      <c r="P54" s="5">
        <f t="shared" si="10"/>
        <v>0</v>
      </c>
      <c r="Q54" s="6">
        <f t="shared" si="11"/>
        <v>1489</v>
      </c>
    </row>
    <row r="55" spans="1:17" ht="16.5">
      <c r="A55" s="3">
        <v>17</v>
      </c>
      <c r="B55" s="4" t="s">
        <v>30</v>
      </c>
      <c r="C55" s="5">
        <v>31</v>
      </c>
      <c r="D55" s="5">
        <v>0</v>
      </c>
      <c r="E55" s="5">
        <v>978</v>
      </c>
      <c r="F55" s="5">
        <v>0</v>
      </c>
      <c r="G55" s="5">
        <v>301</v>
      </c>
      <c r="H55" s="5">
        <v>0</v>
      </c>
      <c r="I55" s="5">
        <v>333</v>
      </c>
      <c r="J55" s="5">
        <v>0</v>
      </c>
      <c r="K55" s="5">
        <v>204</v>
      </c>
      <c r="L55" s="5">
        <v>0</v>
      </c>
      <c r="M55" s="5">
        <v>310</v>
      </c>
      <c r="N55" s="5">
        <v>0</v>
      </c>
      <c r="O55" s="5">
        <f t="shared" si="9"/>
        <v>2157</v>
      </c>
      <c r="P55" s="5">
        <f t="shared" si="10"/>
        <v>0</v>
      </c>
      <c r="Q55" s="6">
        <f t="shared" si="11"/>
        <v>2157</v>
      </c>
    </row>
    <row r="56" spans="1:17" ht="16.5">
      <c r="A56" s="3">
        <v>18</v>
      </c>
      <c r="B56" s="4" t="s">
        <v>31</v>
      </c>
      <c r="C56" s="5">
        <v>10</v>
      </c>
      <c r="D56" s="5">
        <v>0</v>
      </c>
      <c r="E56" s="5">
        <v>525</v>
      </c>
      <c r="F56" s="5">
        <v>0</v>
      </c>
      <c r="G56" s="5">
        <v>199</v>
      </c>
      <c r="H56" s="5">
        <v>0</v>
      </c>
      <c r="I56" s="5">
        <v>200</v>
      </c>
      <c r="J56" s="5">
        <v>0</v>
      </c>
      <c r="K56" s="5">
        <v>165</v>
      </c>
      <c r="L56" s="5">
        <v>0</v>
      </c>
      <c r="M56" s="5">
        <v>189</v>
      </c>
      <c r="N56" s="5">
        <v>0</v>
      </c>
      <c r="O56" s="5">
        <f t="shared" si="9"/>
        <v>1288</v>
      </c>
      <c r="P56" s="5">
        <f t="shared" si="10"/>
        <v>0</v>
      </c>
      <c r="Q56" s="6">
        <f t="shared" si="11"/>
        <v>1288</v>
      </c>
    </row>
    <row r="57" spans="1:17" ht="16.5">
      <c r="A57" s="3">
        <v>19</v>
      </c>
      <c r="B57" s="4" t="s">
        <v>32</v>
      </c>
      <c r="C57" s="5">
        <v>16100</v>
      </c>
      <c r="D57" s="5">
        <v>350</v>
      </c>
      <c r="E57" s="5">
        <v>9945</v>
      </c>
      <c r="F57" s="5">
        <v>100</v>
      </c>
      <c r="G57" s="5">
        <v>1111</v>
      </c>
      <c r="H57" s="5">
        <v>25</v>
      </c>
      <c r="I57" s="5">
        <v>1125</v>
      </c>
      <c r="J57" s="5">
        <v>0</v>
      </c>
      <c r="K57" s="5">
        <v>2773</v>
      </c>
      <c r="L57" s="5">
        <v>0</v>
      </c>
      <c r="M57" s="5">
        <v>2954</v>
      </c>
      <c r="N57" s="5">
        <v>0</v>
      </c>
      <c r="O57" s="5">
        <f t="shared" si="9"/>
        <v>34008</v>
      </c>
      <c r="P57" s="5">
        <f t="shared" si="10"/>
        <v>475</v>
      </c>
      <c r="Q57" s="6">
        <f t="shared" si="11"/>
        <v>34483</v>
      </c>
    </row>
    <row r="58" spans="1:17" ht="16.5">
      <c r="A58" s="3">
        <v>20</v>
      </c>
      <c r="B58" s="4" t="s">
        <v>33</v>
      </c>
      <c r="C58" s="5">
        <v>100</v>
      </c>
      <c r="D58" s="5">
        <v>30</v>
      </c>
      <c r="E58" s="5">
        <v>2181</v>
      </c>
      <c r="F58" s="5">
        <v>150</v>
      </c>
      <c r="G58" s="5">
        <v>950</v>
      </c>
      <c r="H58" s="5">
        <v>88</v>
      </c>
      <c r="I58" s="5">
        <v>554</v>
      </c>
      <c r="J58" s="5">
        <v>25</v>
      </c>
      <c r="K58" s="5">
        <v>889</v>
      </c>
      <c r="L58" s="5">
        <v>0</v>
      </c>
      <c r="M58" s="5">
        <v>1203</v>
      </c>
      <c r="N58" s="5">
        <v>0</v>
      </c>
      <c r="O58" s="5">
        <f t="shared" si="9"/>
        <v>5877</v>
      </c>
      <c r="P58" s="5">
        <f t="shared" si="10"/>
        <v>293</v>
      </c>
      <c r="Q58" s="6">
        <f t="shared" si="11"/>
        <v>6170</v>
      </c>
    </row>
    <row r="59" spans="1:17" ht="16.5">
      <c r="A59" s="3">
        <v>21</v>
      </c>
      <c r="B59" s="4" t="s">
        <v>34</v>
      </c>
      <c r="C59" s="7">
        <f>670+113+81</f>
        <v>864</v>
      </c>
      <c r="D59" s="5">
        <v>0</v>
      </c>
      <c r="E59" s="7">
        <f>2475+721+441</f>
        <v>3637</v>
      </c>
      <c r="F59" s="5">
        <v>0</v>
      </c>
      <c r="G59" s="7">
        <f>555+526+251</f>
        <v>1332</v>
      </c>
      <c r="H59" s="7">
        <v>0</v>
      </c>
      <c r="I59" s="7">
        <v>1151</v>
      </c>
      <c r="J59" s="5">
        <v>0</v>
      </c>
      <c r="K59" s="7">
        <v>981</v>
      </c>
      <c r="L59" s="7">
        <v>0</v>
      </c>
      <c r="M59" s="7">
        <v>1004</v>
      </c>
      <c r="N59" s="5">
        <v>0</v>
      </c>
      <c r="O59" s="7">
        <f t="shared" si="9"/>
        <v>8969</v>
      </c>
      <c r="P59" s="7">
        <f t="shared" si="10"/>
        <v>0</v>
      </c>
      <c r="Q59" s="8">
        <f t="shared" si="11"/>
        <v>8969</v>
      </c>
    </row>
    <row r="60" spans="1:17" ht="16.5">
      <c r="A60" s="3">
        <v>22</v>
      </c>
      <c r="B60" s="4" t="s">
        <v>35</v>
      </c>
      <c r="C60" s="5">
        <v>76</v>
      </c>
      <c r="D60" s="5">
        <v>0</v>
      </c>
      <c r="E60" s="5">
        <v>107</v>
      </c>
      <c r="F60" s="5">
        <v>0</v>
      </c>
      <c r="G60" s="5">
        <v>78</v>
      </c>
      <c r="H60" s="5">
        <v>0</v>
      </c>
      <c r="I60" s="5">
        <v>80</v>
      </c>
      <c r="J60" s="5">
        <v>0</v>
      </c>
      <c r="K60" s="5">
        <v>56</v>
      </c>
      <c r="L60" s="5">
        <v>0</v>
      </c>
      <c r="M60" s="5">
        <v>107</v>
      </c>
      <c r="N60" s="5">
        <v>0</v>
      </c>
      <c r="O60" s="5">
        <f t="shared" si="9"/>
        <v>504</v>
      </c>
      <c r="P60" s="5">
        <f t="shared" si="10"/>
        <v>0</v>
      </c>
      <c r="Q60" s="6">
        <f t="shared" si="11"/>
        <v>504</v>
      </c>
    </row>
    <row r="61" spans="1:17" ht="16.5">
      <c r="A61" s="3">
        <v>23</v>
      </c>
      <c r="B61" s="4" t="s">
        <v>45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</row>
    <row r="62" spans="1:17" ht="16.5">
      <c r="A62" s="3">
        <v>24</v>
      </c>
      <c r="B62" s="4" t="s">
        <v>37</v>
      </c>
      <c r="C62" s="5">
        <v>50</v>
      </c>
      <c r="D62" s="5">
        <v>0</v>
      </c>
      <c r="E62" s="5">
        <v>1200</v>
      </c>
      <c r="F62" s="5">
        <v>0</v>
      </c>
      <c r="G62" s="5">
        <v>110</v>
      </c>
      <c r="H62" s="5">
        <v>1</v>
      </c>
      <c r="I62" s="5">
        <v>600</v>
      </c>
      <c r="J62" s="5">
        <v>0</v>
      </c>
      <c r="K62" s="5">
        <v>971</v>
      </c>
      <c r="L62" s="5">
        <v>0</v>
      </c>
      <c r="M62" s="5">
        <v>809</v>
      </c>
      <c r="N62" s="5">
        <v>0</v>
      </c>
      <c r="O62" s="5">
        <f>SUM(C62+E62+G62+I62+K62+M62)</f>
        <v>3740</v>
      </c>
      <c r="P62" s="5">
        <f>D62+F62+H62+J62+L62+N62</f>
        <v>1</v>
      </c>
      <c r="Q62" s="6">
        <f>O62+P62</f>
        <v>3741</v>
      </c>
    </row>
    <row r="63" spans="1:17" ht="16.5">
      <c r="A63" s="3">
        <v>25</v>
      </c>
      <c r="B63" s="4" t="s">
        <v>38</v>
      </c>
      <c r="C63" s="7">
        <v>1812</v>
      </c>
      <c r="D63" s="7">
        <v>0</v>
      </c>
      <c r="E63" s="7">
        <f>12630</f>
        <v>12630</v>
      </c>
      <c r="F63" s="7">
        <v>0</v>
      </c>
      <c r="G63" s="7">
        <f>1352+988</f>
        <v>2340</v>
      </c>
      <c r="H63" s="7">
        <v>0</v>
      </c>
      <c r="I63" s="7">
        <v>2432</v>
      </c>
      <c r="J63" s="7">
        <v>0</v>
      </c>
      <c r="K63" s="7">
        <v>13953</v>
      </c>
      <c r="L63" s="7">
        <v>0</v>
      </c>
      <c r="M63" s="7">
        <v>24061</v>
      </c>
      <c r="N63" s="7">
        <v>0</v>
      </c>
      <c r="O63" s="7">
        <f>SUM(C63+E63+G63+I63+K63+M63)</f>
        <v>57228</v>
      </c>
      <c r="P63" s="7">
        <f>D63+F63+H63+J63+L63+N63</f>
        <v>0</v>
      </c>
      <c r="Q63" s="8">
        <f>O63+P63</f>
        <v>57228</v>
      </c>
    </row>
    <row r="64" spans="1:17" ht="16.5">
      <c r="A64" s="10" t="s">
        <v>4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6">
        <f>SUM(O39:O63)</f>
        <v>307170</v>
      </c>
      <c r="P64" s="6">
        <f>SUM(P39:P63)</f>
        <v>786</v>
      </c>
      <c r="Q64" s="9">
        <f>P64+O64</f>
        <v>307956</v>
      </c>
    </row>
  </sheetData>
  <mergeCells count="25">
    <mergeCell ref="A1:Q1"/>
    <mergeCell ref="A3:A5"/>
    <mergeCell ref="B3:B5"/>
    <mergeCell ref="C3:P3"/>
    <mergeCell ref="Q3:Q4"/>
    <mergeCell ref="C4:D4"/>
    <mergeCell ref="E4:F4"/>
    <mergeCell ref="G4:H4"/>
    <mergeCell ref="I4:J4"/>
    <mergeCell ref="K4:L4"/>
    <mergeCell ref="M4:N4"/>
    <mergeCell ref="O4:P4"/>
    <mergeCell ref="A31:N31"/>
    <mergeCell ref="A36:A38"/>
    <mergeCell ref="B36:B38"/>
    <mergeCell ref="C36:P36"/>
    <mergeCell ref="A64:N64"/>
    <mergeCell ref="Q36:Q37"/>
    <mergeCell ref="C37:D37"/>
    <mergeCell ref="E37:F37"/>
    <mergeCell ref="G37:H37"/>
    <mergeCell ref="I37:J37"/>
    <mergeCell ref="K37:L37"/>
    <mergeCell ref="M37:N37"/>
    <mergeCell ref="O37:P3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2017-06-06T04:19:05Z</cp:lastPrinted>
  <dcterms:created xsi:type="dcterms:W3CDTF">2017-06-06T04:16:57Z</dcterms:created>
  <dcterms:modified xsi:type="dcterms:W3CDTF">2017-10-19T02:22:48Z</dcterms:modified>
</cp:coreProperties>
</file>